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<sst xmlns="http://schemas.openxmlformats.org/spreadsheetml/2006/main" count="156" uniqueCount="111">
  <si>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</si>
  <si>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</si>
  <si>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</si>
  <si>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</si>
  <si>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</si>
  <si>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</si>
  <si>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</si>
  <si>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</si>
  <si>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</si>
  <si>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</si>
  <si>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</si>
  <si>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</si>
  <si>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</si>
  <si>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</si>
  <si>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</si>
  <si>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</si>
  <si>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</si>
  <si>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</si>
  <si>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</si>
  <si>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</si>
  <si>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</si>
  <si>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</si>
  <si>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</si>
  <si>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</si>
  <si>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</si>
  <si>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</si>
  <si>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</si>
  <si>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</si>
  <si>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</si>
  <si>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</si>
  <si>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</si>
  <si>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</si>
  <si>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</si>
  <si>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</si>
  <si>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</si>
  <si>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</si>
  <si>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</si>
  <si>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</si>
  <si>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</si>
  <si>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</si>
  <si>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</si>
  <si>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</si>
  <si>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</si>
  <si>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</si>
  <si>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</si>
  <si>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</si>
  <si>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</si>
  <si>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</si>
  <si>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</si>
  <si>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</si>
  <si>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</si>
  <si>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</si>
  <si>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</si>
  <si>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</si>
  <si>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</si>
  <si>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</si>
  <si>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</si>
  <si>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</si>
  <si>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</si>
  <si>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</si>
  <si>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</si>
  <si>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</si>
  <si>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</si>
  <si>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</si>
  <si>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</si>
  <si>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</si>
  <si>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</si>
  <si>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</si>
  <si>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</si>
  <si>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</si>
  <si>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</si>
  <si>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</si>
  <si>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</si>
  <si>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</si>
  <si>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</si>
  <si>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</si>
  <si>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</si>
  <si>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</si>
  <si>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</si>
  <si>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</si>
  <si>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</si>
  <si>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</si>
  <si>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</si>
  <si>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</si>
  <si>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</si>
  <si>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</si>
  <si>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</si>
  <si>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</si>
  <si>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</si>
  <si>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</si>
  <si>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</si>
  <si>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</si>
  <si>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</si>
  <si>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</si>
  <si>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</si>
  <si>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</si>
  <si>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</si>
  <si>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</si>
  <si>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</si>
  <si>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</si>
  <si>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</si>
  <si>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</si>
  <si>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</si>
  <si>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</si>
  <si>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</si>
  <si>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</si>
  <si>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</si>
  <si>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</si>
  <si>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</si>
  <si>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</si>
  <si>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25.03.2014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</si>
</sst>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62883878"/>
        <c:axId val="29083991"/>
      </c:bar3D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8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60429328"/>
        <c:axId val="6993041"/>
      </c:bar3D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9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62937370"/>
        <c:axId val="29565419"/>
      </c:bar3D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64762180"/>
        <c:axId val="45988709"/>
      </c:bar3D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11245198"/>
        <c:axId val="34097919"/>
      </c:bar3D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97919"/>
        <c:crosses val="autoZero"/>
        <c:auto val="1"/>
        <c:lblOffset val="100"/>
        <c:tickLblSkip val="2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38445816"/>
        <c:axId val="10468025"/>
      </c:bar3D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27103362"/>
        <c:axId val="42603667"/>
      </c:bar3D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47888684"/>
        <c:axId val="28344973"/>
      </c:bar3D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53778166"/>
        <c:axId val="14241447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103</v>
      </c>
      <c r="C3" s="119" t="s">
        <v>104</v>
      </c>
      <c r="D3" s="119" t="s">
        <v>29</v>
      </c>
      <c r="E3" s="119" t="s">
        <v>28</v>
      </c>
      <c r="F3" s="119" t="s">
        <v>105</v>
      </c>
      <c r="G3" s="119" t="s">
        <v>106</v>
      </c>
      <c r="H3" s="119" t="s">
        <v>107</v>
      </c>
      <c r="I3" s="119" t="s">
        <v>108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7985.1+539+415.1+9890.7+509.1+95.4+495.3+8129.6+543.8+124.7+4+806.2+1384.8+4074.5+2508.4-0.1+1809.8+197+2.8+391.5+5351+1046.8+1404.7+285.4+80.8+603.2+1837.5+3003.4</f>
        <v>53519.500000000015</v>
      </c>
      <c r="E6" s="3">
        <f>D6/D134*100</f>
        <v>42.95904885593976</v>
      </c>
      <c r="F6" s="3">
        <f>D6/B6*100</f>
        <v>66.39996426874373</v>
      </c>
      <c r="G6" s="3">
        <f aca="true" t="shared" si="0" ref="G6:G41">D6/C6*100</f>
        <v>19.146142742410074</v>
      </c>
      <c r="H6" s="3">
        <f>B6-D6</f>
        <v>27082.199999999983</v>
      </c>
      <c r="I6" s="3">
        <f aca="true" t="shared" si="1" ref="I6:I41">C6-D6</f>
        <v>226012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7985.1+61.4+9890.7+1.2+8129.6+806.2+1384.8+4074.5+2508.4-0.1+1256+5351+1046.8+1404.7</f>
        <v>43900.3</v>
      </c>
      <c r="E7" s="1">
        <f>D7/D6*100</f>
        <v>82.02673791795512</v>
      </c>
      <c r="F7" s="1">
        <f>D7/B7*100</f>
        <v>79.30913006247133</v>
      </c>
      <c r="G7" s="1">
        <f t="shared" si="0"/>
        <v>19.920400619660896</v>
      </c>
      <c r="H7" s="1">
        <f>B7-D7</f>
        <v>11453.099999999999</v>
      </c>
      <c r="I7" s="1">
        <f t="shared" si="1"/>
        <v>176478.3</v>
      </c>
    </row>
    <row r="8" spans="1:9" ht="18">
      <c r="A8" s="31" t="s">
        <v>2</v>
      </c>
      <c r="B8" s="52">
        <v>16.5</v>
      </c>
      <c r="C8" s="53">
        <v>44.6</v>
      </c>
      <c r="D8" s="54">
        <f>0.1+0.1+0.3+0.3</f>
        <v>0.8</v>
      </c>
      <c r="E8" s="13">
        <f>D8/D6*100</f>
        <v>0.0014947822756191664</v>
      </c>
      <c r="F8" s="1">
        <f>D8/B8*100</f>
        <v>4.848484848484849</v>
      </c>
      <c r="G8" s="1">
        <f t="shared" si="0"/>
        <v>1.7937219730941705</v>
      </c>
      <c r="H8" s="1">
        <f aca="true" t="shared" si="2" ref="H8:H30">B8-D8</f>
        <v>15.7</v>
      </c>
      <c r="I8" s="1">
        <f t="shared" si="1"/>
        <v>43.800000000000004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538.7+346.9+429.4+56.3+419.6+508.1+71-0.1+453.2+98.5+2.8+391.5+199.8+80.8+202.8+35.8</f>
        <v>3835.100000000001</v>
      </c>
      <c r="E9" s="1">
        <f>D9/D6*100</f>
        <v>7.165799381533833</v>
      </c>
      <c r="F9" s="1">
        <f aca="true" t="shared" si="3" ref="F9:F39">D9/B9*100</f>
        <v>78.88879746575063</v>
      </c>
      <c r="G9" s="1">
        <f t="shared" si="0"/>
        <v>22.422633699141127</v>
      </c>
      <c r="H9" s="1">
        <f t="shared" si="2"/>
        <v>1026.2999999999988</v>
      </c>
      <c r="I9" s="1">
        <f t="shared" si="1"/>
        <v>13268.6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1.1+76.7+36.7+34.9+18.5+42.2+88.1+82.5+80.9+400.1+1837.5+2957.3</f>
        <v>5656.5</v>
      </c>
      <c r="E10" s="1">
        <f>D10/D6*100</f>
        <v>10.569044927549768</v>
      </c>
      <c r="F10" s="1">
        <f t="shared" si="3"/>
        <v>28.265823164333042</v>
      </c>
      <c r="G10" s="1">
        <f t="shared" si="0"/>
        <v>14.340038787694414</v>
      </c>
      <c r="H10" s="1">
        <f t="shared" si="2"/>
        <v>14355.3</v>
      </c>
      <c r="I10" s="1">
        <f t="shared" si="1"/>
        <v>33789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4+4+12.7+4</f>
        <v>24.7</v>
      </c>
      <c r="E11" s="1">
        <f>D11/D6*100</f>
        <v>0.046151402759741764</v>
      </c>
      <c r="F11" s="1">
        <f t="shared" si="3"/>
        <v>76.94704049844236</v>
      </c>
      <c r="G11" s="1">
        <f t="shared" si="0"/>
        <v>8.765081618168914</v>
      </c>
      <c r="H11" s="1">
        <f t="shared" si="2"/>
        <v>7.400000000000002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102.100000000012</v>
      </c>
      <c r="E12" s="1">
        <f>D12/D6*100</f>
        <v>0.19077158792591853</v>
      </c>
      <c r="F12" s="1">
        <f t="shared" si="3"/>
        <v>31.27105666156619</v>
      </c>
      <c r="G12" s="1">
        <f t="shared" si="0"/>
        <v>4.483379440566127</v>
      </c>
      <c r="H12" s="1">
        <f t="shared" si="2"/>
        <v>224.39999999998287</v>
      </c>
      <c r="I12" s="1">
        <f t="shared" si="1"/>
        <v>2175.199999999979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5329.2+6976.4+310.1+0.1+574.9+417.4+5396.4+2+668.9+83+171.9+366.8+7074.6+0.1+0.1+821.2+7.6+8.6+0.9+5585.2+2.9+0.4+456.2+427.1+1512+1289.7</f>
        <v>37483.7</v>
      </c>
      <c r="E17" s="3">
        <f>D17/D134*100</f>
        <v>30.087427939375154</v>
      </c>
      <c r="F17" s="3">
        <f>D17/B17*100</f>
        <v>72.68945777233068</v>
      </c>
      <c r="G17" s="3">
        <f t="shared" si="0"/>
        <v>21.291447624403222</v>
      </c>
      <c r="H17" s="3">
        <f>B17-D17</f>
        <v>14083.200000000004</v>
      </c>
      <c r="I17" s="3">
        <f t="shared" si="1"/>
        <v>138566.8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78.22173371358751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f>1754+46.4-30-25-1.5</f>
        <v>1743.9</v>
      </c>
      <c r="C19" s="53">
        <f>7565.3-5.5</f>
        <v>7559.8</v>
      </c>
      <c r="D19" s="54">
        <f>15+99.7+173.8+0.6+107.5+22.1+0.5+193.8+202.2+7.6+0.9+0.4+198.3+0.9+0.9+95.5</f>
        <v>1119.7</v>
      </c>
      <c r="E19" s="1">
        <f>D19/D17*100</f>
        <v>2.9871650877581457</v>
      </c>
      <c r="F19" s="1">
        <f t="shared" si="3"/>
        <v>64.2066632261024</v>
      </c>
      <c r="G19" s="1">
        <f t="shared" si="0"/>
        <v>14.811238392550068</v>
      </c>
      <c r="H19" s="1">
        <f t="shared" si="2"/>
        <v>624.2</v>
      </c>
      <c r="I19" s="1">
        <f t="shared" si="1"/>
        <v>6440.1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50.7+162.6+43.4+2.3+47.2+1.8+59.1-0.1+62.8+64.5+13.9</f>
        <v>508.2</v>
      </c>
      <c r="E20" s="1">
        <f>D20/D17*100</f>
        <v>1.3557893164228718</v>
      </c>
      <c r="F20" s="1">
        <f t="shared" si="3"/>
        <v>75.37822604568377</v>
      </c>
      <c r="G20" s="1">
        <f t="shared" si="0"/>
        <v>17.915814707748716</v>
      </c>
      <c r="H20" s="1">
        <f t="shared" si="2"/>
        <v>166.00000000000006</v>
      </c>
      <c r="I20" s="1">
        <f t="shared" si="1"/>
        <v>2328.4</v>
      </c>
    </row>
    <row r="21" spans="1:9" ht="18">
      <c r="A21" s="31" t="s">
        <v>0</v>
      </c>
      <c r="B21" s="52">
        <f>7505.6-763.3-17.5-83</f>
        <v>6641.8</v>
      </c>
      <c r="C21" s="53">
        <v>19349.6</v>
      </c>
      <c r="D21" s="54">
        <f>36.6+15.7+3.3+2+290.1+4.1+24.2+41.8-0.1+460.8+0.9+2.5+257.9+361.7+1303.2+901</f>
        <v>3705.7</v>
      </c>
      <c r="E21" s="1">
        <f>D21/D17*100</f>
        <v>9.886163852554578</v>
      </c>
      <c r="F21" s="1">
        <f t="shared" si="3"/>
        <v>55.79361016591887</v>
      </c>
      <c r="G21" s="1">
        <f t="shared" si="0"/>
        <v>19.151300285277216</v>
      </c>
      <c r="H21" s="1">
        <f t="shared" si="2"/>
        <v>2936.1000000000004</v>
      </c>
      <c r="I21" s="1">
        <f t="shared" si="1"/>
        <v>15643.899999999998</v>
      </c>
    </row>
    <row r="22" spans="1:9" ht="18">
      <c r="A22" s="31" t="s">
        <v>15</v>
      </c>
      <c r="B22" s="52">
        <f>352.7+7.9</f>
        <v>360.59999999999997</v>
      </c>
      <c r="C22" s="53">
        <v>1388.5</v>
      </c>
      <c r="D22" s="54">
        <f>14.2+80.1+19.7+105+3.5+1.3+30+84.1</f>
        <v>337.9</v>
      </c>
      <c r="E22" s="1">
        <f>D22/D17*100</f>
        <v>0.9014585006282732</v>
      </c>
      <c r="F22" s="1">
        <f t="shared" si="3"/>
        <v>93.70493621741542</v>
      </c>
      <c r="G22" s="1">
        <f t="shared" si="0"/>
        <v>24.335613971912135</v>
      </c>
      <c r="H22" s="1">
        <f t="shared" si="2"/>
        <v>22.69999999999999</v>
      </c>
      <c r="I22" s="1">
        <f t="shared" si="1"/>
        <v>1050.6</v>
      </c>
    </row>
    <row r="23" spans="1:9" ht="18.75" thickBot="1">
      <c r="A23" s="31" t="s">
        <v>35</v>
      </c>
      <c r="B23" s="53">
        <f>B17-B18-B19-B20-B21-B22</f>
        <v>4365.099999999998</v>
      </c>
      <c r="C23" s="53">
        <f>C17-C18-C19-C20-C21-C22</f>
        <v>11838.200000000012</v>
      </c>
      <c r="D23" s="53">
        <f>D17-D18-D19-D20-D21-D22</f>
        <v>2491.799999999996</v>
      </c>
      <c r="E23" s="1">
        <f>D23/D17*100</f>
        <v>6.647689529048617</v>
      </c>
      <c r="F23" s="1">
        <f t="shared" si="3"/>
        <v>57.08460287278636</v>
      </c>
      <c r="G23" s="1">
        <f t="shared" si="0"/>
        <v>21.048808095825326</v>
      </c>
      <c r="H23" s="1">
        <f t="shared" si="2"/>
        <v>1873.3000000000015</v>
      </c>
      <c r="I23" s="1">
        <f t="shared" si="1"/>
        <v>9346.400000000016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1347.1+62.9+5.5+1121.1+3+1.1+2.6+0.1+234+6+147.2+4.6+1039.4+104.2+50.8+0.5+110.9+1079.5+38+332+67.8+22.1+92.4+1134.6+86.2+65+3.4+18.4+51.6</f>
        <v>7231.999999999999</v>
      </c>
      <c r="E31" s="3">
        <f>D31/D134*100</f>
        <v>5.804984002581419</v>
      </c>
      <c r="F31" s="3">
        <f>D31/B31*100</f>
        <v>73.31339652288509</v>
      </c>
      <c r="G31" s="3">
        <f t="shared" si="0"/>
        <v>18.88896724467115</v>
      </c>
      <c r="H31" s="3">
        <f aca="true" t="shared" si="4" ref="H31:H41">B31-D31</f>
        <v>2632.500000000001</v>
      </c>
      <c r="I31" s="3">
        <f t="shared" si="1"/>
        <v>31054.9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77.39352876106196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1.9510508849557529</v>
      </c>
      <c r="F34" s="1">
        <f t="shared" si="3"/>
        <v>17.378987560044344</v>
      </c>
      <c r="G34" s="1">
        <f t="shared" si="0"/>
        <v>8.142890120036936</v>
      </c>
      <c r="H34" s="1">
        <f t="shared" si="4"/>
        <v>670.8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1.0176991150442478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>
        <f>3.6</f>
        <v>3.6</v>
      </c>
      <c r="E36" s="1">
        <f>D36/D31*100</f>
        <v>0.04977876106194691</v>
      </c>
      <c r="F36" s="1">
        <f t="shared" si="3"/>
        <v>17.307692307692307</v>
      </c>
      <c r="G36" s="1">
        <f t="shared" si="0"/>
        <v>7.964601769911504</v>
      </c>
      <c r="H36" s="1">
        <f t="shared" si="4"/>
        <v>17.2</v>
      </c>
      <c r="I36" s="1">
        <f t="shared" si="1"/>
        <v>41.6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1416.599999999999</v>
      </c>
      <c r="E37" s="1">
        <f>D37/D31*100</f>
        <v>19.587942477876094</v>
      </c>
      <c r="F37" s="1">
        <f t="shared" si="3"/>
        <v>66.79239945306236</v>
      </c>
      <c r="G37" s="1">
        <f t="shared" si="0"/>
        <v>20.778877887788756</v>
      </c>
      <c r="H37" s="1">
        <f>B37-D37</f>
        <v>704.3000000000002</v>
      </c>
      <c r="I37" s="1">
        <f t="shared" si="1"/>
        <v>5400.900000000003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39.9+10-0.1+63.8</f>
        <v>113.6</v>
      </c>
      <c r="E41" s="3">
        <f>D41/D134*100</f>
        <v>0.09118448322638954</v>
      </c>
      <c r="F41" s="3">
        <f>D41/B41*100</f>
        <v>40.340909090909086</v>
      </c>
      <c r="G41" s="3">
        <f t="shared" si="0"/>
        <v>10.519492545606072</v>
      </c>
      <c r="H41" s="3">
        <f t="shared" si="4"/>
        <v>168.00000000000003</v>
      </c>
      <c r="I41" s="3">
        <f t="shared" si="1"/>
        <v>966.3000000000001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179.7+225.2+3.4+199.4+211.8+7.4+5.4+7.6+190.5+3.4</f>
        <v>1033.8000000000002</v>
      </c>
      <c r="E43" s="3">
        <f>D43/D134*100</f>
        <v>0.8298109045725487</v>
      </c>
      <c r="F43" s="3">
        <f>D43/B43*100</f>
        <v>71.6672443674177</v>
      </c>
      <c r="G43" s="3">
        <f aca="true" t="shared" si="5" ref="G43:G73">D43/C43*100</f>
        <v>16.933383564560778</v>
      </c>
      <c r="H43" s="3">
        <f>B43-D43</f>
        <v>408.6999999999998</v>
      </c>
      <c r="I43" s="3">
        <f aca="true" t="shared" si="6" ref="I43:I74">C43-D43</f>
        <v>5071.3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179.7+201.3+187+211.8+190.5</f>
        <v>970.3</v>
      </c>
      <c r="E44" s="1">
        <f>D44/D43*100</f>
        <v>93.85761269104273</v>
      </c>
      <c r="F44" s="1">
        <f aca="true" t="shared" si="7" ref="F44:F71">D44/B44*100</f>
        <v>77.91696779892395</v>
      </c>
      <c r="G44" s="1">
        <f t="shared" si="5"/>
        <v>17.69296694079247</v>
      </c>
      <c r="H44" s="1">
        <f aca="true" t="shared" si="8" ref="H44:H71">B44-D44</f>
        <v>275</v>
      </c>
      <c r="I44" s="1">
        <f t="shared" si="6"/>
        <v>4513.8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3.2+3.4</f>
        <v>6.6</v>
      </c>
      <c r="E46" s="1">
        <f>D46/D43*100</f>
        <v>0.6384213580963434</v>
      </c>
      <c r="F46" s="1">
        <f t="shared" si="7"/>
        <v>94.28571428571428</v>
      </c>
      <c r="G46" s="1">
        <f t="shared" si="5"/>
        <v>18.8034188034188</v>
      </c>
      <c r="H46" s="1">
        <f t="shared" si="8"/>
        <v>0.40000000000000036</v>
      </c>
      <c r="I46" s="1">
        <f t="shared" si="6"/>
        <v>28.5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3.143741536080479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24.400000000000226</v>
      </c>
      <c r="E48" s="1">
        <f>D48/D43*100</f>
        <v>2.3602244147804434</v>
      </c>
      <c r="F48" s="1">
        <f t="shared" si="7"/>
        <v>61.772151898734684</v>
      </c>
      <c r="G48" s="1">
        <f t="shared" si="5"/>
        <v>10.753635962979386</v>
      </c>
      <c r="H48" s="1">
        <f t="shared" si="8"/>
        <v>15.099999999999817</v>
      </c>
      <c r="I48" s="1">
        <f t="shared" si="6"/>
        <v>202.49999999999977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282.8+343.5+104.6+27.4+31.1+70.8+315.1+27.8+66.3+5+25+425.5+95.6+8.8+334.8+43.9+50.2</f>
        <v>2258.2</v>
      </c>
      <c r="E49" s="3">
        <f>D49/D134*100</f>
        <v>1.8126126762485288</v>
      </c>
      <c r="F49" s="3">
        <f>D49/B49*100</f>
        <v>73.1069312700314</v>
      </c>
      <c r="G49" s="3">
        <f t="shared" si="5"/>
        <v>18.7327869396423</v>
      </c>
      <c r="H49" s="3">
        <f>B49-D49</f>
        <v>830.7000000000003</v>
      </c>
      <c r="I49" s="3">
        <f t="shared" si="6"/>
        <v>9796.599999999999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282.8+343.5+279.8+360.5+269.9</f>
        <v>1536.5</v>
      </c>
      <c r="E50" s="1">
        <f>D50/D49*100</f>
        <v>68.0409175449473</v>
      </c>
      <c r="F50" s="1">
        <f t="shared" si="7"/>
        <v>80.40713799780208</v>
      </c>
      <c r="G50" s="1">
        <f t="shared" si="5"/>
        <v>19.88481946421638</v>
      </c>
      <c r="H50" s="1">
        <f t="shared" si="8"/>
        <v>374.4000000000001</v>
      </c>
      <c r="I50" s="1">
        <f t="shared" si="6"/>
        <v>6190.5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2.4+4.2+4.2+8.7+3.1+5.2</f>
        <v>27.8</v>
      </c>
      <c r="E52" s="1">
        <f>D52/D49*100</f>
        <v>1.231068993003277</v>
      </c>
      <c r="F52" s="1">
        <f t="shared" si="7"/>
        <v>40.05763688760807</v>
      </c>
      <c r="G52" s="1">
        <f t="shared" si="5"/>
        <v>8.553846153846154</v>
      </c>
      <c r="H52" s="1">
        <f t="shared" si="8"/>
        <v>41.60000000000001</v>
      </c>
      <c r="I52" s="1">
        <f t="shared" si="6"/>
        <v>297.2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6+11+5+10.4+0.1+20.8+16</f>
        <v>69.3</v>
      </c>
      <c r="E53" s="1">
        <f>D53/D49*100</f>
        <v>3.0688158710477373</v>
      </c>
      <c r="F53" s="1">
        <f t="shared" si="7"/>
        <v>37.993421052631575</v>
      </c>
      <c r="G53" s="1">
        <f t="shared" si="5"/>
        <v>12.975098296199212</v>
      </c>
      <c r="H53" s="1">
        <f t="shared" si="8"/>
        <v>113.10000000000001</v>
      </c>
      <c r="I53" s="1">
        <f t="shared" si="6"/>
        <v>464.8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624.5999999999999</v>
      </c>
      <c r="E54" s="1">
        <f>D54/D49*100</f>
        <v>27.659197591001682</v>
      </c>
      <c r="F54" s="1">
        <f t="shared" si="7"/>
        <v>67.43683869574605</v>
      </c>
      <c r="G54" s="1">
        <f t="shared" si="5"/>
        <v>18.05724197745013</v>
      </c>
      <c r="H54" s="1">
        <f t="shared" si="8"/>
        <v>301.60000000000014</v>
      </c>
      <c r="I54" s="1">
        <f>C54-D54</f>
        <v>2834.3999999999996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128-60.9+102.5+11.8+75.2+16.7+4.5+87.9+0.1+68.6+30.5+35.2+2.4</f>
        <v>502.50000000000006</v>
      </c>
      <c r="E56" s="3">
        <f>D56/D134*100</f>
        <v>0.4033468558209573</v>
      </c>
      <c r="F56" s="3">
        <f>D56/B56*100</f>
        <v>70.09345794392524</v>
      </c>
      <c r="G56" s="3">
        <f t="shared" si="5"/>
        <v>12.855278978740822</v>
      </c>
      <c r="H56" s="3">
        <f>B56-D56</f>
        <v>214.39999999999992</v>
      </c>
      <c r="I56" s="3">
        <f t="shared" si="6"/>
        <v>3406.4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128-60.9+102.5+75.2+87.9+68.6</f>
        <v>401.30000000000007</v>
      </c>
      <c r="E57" s="1">
        <f>D57/D56*100</f>
        <v>79.86069651741295</v>
      </c>
      <c r="F57" s="1">
        <f t="shared" si="7"/>
        <v>70.53963789769733</v>
      </c>
      <c r="G57" s="1">
        <f t="shared" si="5"/>
        <v>15.496601791782519</v>
      </c>
      <c r="H57" s="1">
        <f t="shared" si="8"/>
        <v>167.5999999999999</v>
      </c>
      <c r="I57" s="1">
        <f t="shared" si="6"/>
        <v>2188.2999999999997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4.5+4.5+30.5+35.2</f>
        <v>74.7</v>
      </c>
      <c r="E59" s="1">
        <f>D59/D56*100</f>
        <v>14.865671641791042</v>
      </c>
      <c r="F59" s="1">
        <f t="shared" si="7"/>
        <v>63.19796954314722</v>
      </c>
      <c r="G59" s="1">
        <f t="shared" si="5"/>
        <v>25.117686617350373</v>
      </c>
      <c r="H59" s="1">
        <f t="shared" si="8"/>
        <v>43.5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26.499999999999986</v>
      </c>
      <c r="E61" s="1">
        <f>D61/D56*100</f>
        <v>5.273631840796016</v>
      </c>
      <c r="F61" s="1">
        <f t="shared" si="7"/>
        <v>88.92617449664426</v>
      </c>
      <c r="G61" s="1">
        <f t="shared" si="5"/>
        <v>9.038199181446101</v>
      </c>
      <c r="H61" s="1">
        <f t="shared" si="8"/>
        <v>3.3000000000000114</v>
      </c>
      <c r="I61" s="1">
        <f t="shared" si="6"/>
        <v>266.70000000000016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</f>
        <v>8548.699999999999</v>
      </c>
      <c r="E87" s="3">
        <f>D87/D134*100</f>
        <v>6.861873166878841</v>
      </c>
      <c r="F87" s="3">
        <f aca="true" t="shared" si="11" ref="F87:F92">D87/B87*100</f>
        <v>71.25876282644393</v>
      </c>
      <c r="G87" s="3">
        <f t="shared" si="9"/>
        <v>19.07493685347328</v>
      </c>
      <c r="H87" s="3">
        <f aca="true" t="shared" si="12" ref="H87:H92">B87-D87</f>
        <v>3448.000000000002</v>
      </c>
      <c r="I87" s="3">
        <f t="shared" si="10"/>
        <v>36267.700000000004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3.8+55.8+877.5+206+1.6+755.1+834.4+26.6+41.3+1268.7+0.5+8.5+536.6+685.6+565+6.3-0.1+21.4+100.1+302.4+492.5+445.4+29.6+0.1+201.4</f>
        <v>7466.1</v>
      </c>
      <c r="E88" s="1">
        <f>D88/D87*100</f>
        <v>87.3360861885433</v>
      </c>
      <c r="F88" s="1">
        <f t="shared" si="11"/>
        <v>78.66173588722422</v>
      </c>
      <c r="G88" s="1">
        <f t="shared" si="9"/>
        <v>19.330259243628944</v>
      </c>
      <c r="H88" s="1">
        <f t="shared" si="12"/>
        <v>2025.2999999999993</v>
      </c>
      <c r="I88" s="1">
        <f t="shared" si="10"/>
        <v>31157.800000000003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125+55.5+51.3+1.7-0.1+10.4+5.3</f>
        <v>249.10000000000002</v>
      </c>
      <c r="E89" s="1">
        <f>D89/D87*100</f>
        <v>2.913893340507914</v>
      </c>
      <c r="F89" s="1">
        <f t="shared" si="11"/>
        <v>32.71175311884439</v>
      </c>
      <c r="G89" s="1">
        <f t="shared" si="9"/>
        <v>13.347264641268822</v>
      </c>
      <c r="H89" s="1">
        <f t="shared" si="12"/>
        <v>512.4</v>
      </c>
      <c r="I89" s="1">
        <f t="shared" si="10"/>
        <v>1617.1999999999998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833.4999999999985</v>
      </c>
      <c r="E91" s="1">
        <f>D91/D87*100</f>
        <v>9.750020470948783</v>
      </c>
      <c r="F91" s="1">
        <f t="shared" si="11"/>
        <v>47.79791260465638</v>
      </c>
      <c r="G91" s="1">
        <f>D91/C91*100</f>
        <v>19.266330729046246</v>
      </c>
      <c r="H91" s="1">
        <f t="shared" si="12"/>
        <v>910.3000000000026</v>
      </c>
      <c r="I91" s="1">
        <f>C91-D91</f>
        <v>3492.700000000001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2618.9+2514.7+108.2+3415.7+1160.5+185.2+4.1+84.7</f>
        <v>10092.000000000002</v>
      </c>
      <c r="E92" s="3">
        <f>D92/D134*100</f>
        <v>8.100649689442989</v>
      </c>
      <c r="F92" s="3">
        <f t="shared" si="11"/>
        <v>97.0281989404967</v>
      </c>
      <c r="G92" s="3">
        <f>D92/C92*100</f>
        <v>25.685729047627536</v>
      </c>
      <c r="H92" s="3">
        <f t="shared" si="12"/>
        <v>309.09999999999854</v>
      </c>
      <c r="I92" s="3">
        <f>C92-D92</f>
        <v>29198.300000000003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0.8772493108989539</v>
      </c>
      <c r="F98" s="27">
        <f>D98/B98*100</f>
        <v>72.16242984483328</v>
      </c>
      <c r="G98" s="27">
        <f aca="true" t="shared" si="13" ref="G98:G111">D98/C98*100</f>
        <v>20.658954292843372</v>
      </c>
      <c r="H98" s="27">
        <f>B98-D98</f>
        <v>421.5999999999999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74.61870503597125</v>
      </c>
      <c r="G100" s="1">
        <f t="shared" si="13"/>
        <v>22.069963401140527</v>
      </c>
      <c r="H100" s="1">
        <f>B100-D100</f>
        <v>352.7999999999997</v>
      </c>
      <c r="I100" s="1">
        <f t="shared" si="14"/>
        <v>3662.4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44.738955823293026</v>
      </c>
      <c r="G101" s="100">
        <f t="shared" si="13"/>
        <v>9.821900899312269</v>
      </c>
      <c r="H101" s="100">
        <f>B101-D101</f>
        <v>68.80000000000018</v>
      </c>
      <c r="I101" s="100">
        <f t="shared" si="14"/>
        <v>511.39999999999964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5116.6</v>
      </c>
      <c r="C102" s="97">
        <f>SUM(C103:C131)-C110-C114+C132-C127-C128-C104-C107</f>
        <v>20052.3</v>
      </c>
      <c r="D102" s="97">
        <f>SUM(D103:D131)-D110-D114+D132-D127-D128-D104-D107</f>
        <v>2705.7</v>
      </c>
      <c r="E102" s="98">
        <f>D102/D134*100</f>
        <v>2.171812115014456</v>
      </c>
      <c r="F102" s="98">
        <f>D102/B102*100</f>
        <v>52.880819294062455</v>
      </c>
      <c r="G102" s="98">
        <f t="shared" si="13"/>
        <v>13.493215242141797</v>
      </c>
      <c r="H102" s="98">
        <f>B102-D102</f>
        <v>2410.9000000000005</v>
      </c>
      <c r="I102" s="98">
        <f t="shared" si="14"/>
        <v>17346.6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0.7946187677865248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f>497.1+0.7</f>
        <v>497.8</v>
      </c>
      <c r="C104" s="54">
        <f>1242.6+0.7</f>
        <v>1243.3</v>
      </c>
      <c r="D104" s="86">
        <f>1.4</f>
        <v>1.4</v>
      </c>
      <c r="E104" s="1"/>
      <c r="F104" s="1">
        <f t="shared" si="15"/>
        <v>0.28123744475693047</v>
      </c>
      <c r="G104" s="1">
        <f t="shared" si="13"/>
        <v>0.1126035550550953</v>
      </c>
      <c r="H104" s="1">
        <f t="shared" si="16"/>
        <v>496.40000000000003</v>
      </c>
      <c r="I104" s="1">
        <f t="shared" si="14"/>
        <v>1241.8999999999999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5.5+5.5</f>
        <v>11</v>
      </c>
      <c r="E108" s="6">
        <f>D108/D102*100</f>
        <v>0.40654913700705925</v>
      </c>
      <c r="F108" s="6">
        <f t="shared" si="15"/>
        <v>60.439560439560445</v>
      </c>
      <c r="G108" s="6">
        <f t="shared" si="13"/>
        <v>14.56953642384106</v>
      </c>
      <c r="H108" s="6">
        <f t="shared" si="16"/>
        <v>7.199999999999999</v>
      </c>
      <c r="I108" s="6">
        <f t="shared" si="14"/>
        <v>64.5</v>
      </c>
    </row>
    <row r="109" spans="1:9" ht="37.5">
      <c r="A109" s="19" t="s">
        <v>47</v>
      </c>
      <c r="B109" s="84">
        <v>280.3</v>
      </c>
      <c r="C109" s="71">
        <v>1050</v>
      </c>
      <c r="D109" s="83">
        <f>149.7+2.5</f>
        <v>152.2</v>
      </c>
      <c r="E109" s="6">
        <f>D109/D102*100</f>
        <v>5.625161695679491</v>
      </c>
      <c r="F109" s="6">
        <f t="shared" si="15"/>
        <v>54.29896539422047</v>
      </c>
      <c r="G109" s="6">
        <f t="shared" si="13"/>
        <v>14.495238095238093</v>
      </c>
      <c r="H109" s="6">
        <f t="shared" si="16"/>
        <v>128.10000000000002</v>
      </c>
      <c r="I109" s="6">
        <f t="shared" si="14"/>
        <v>897.8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 hidden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0.1810991610304173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13.5+13.4</f>
        <v>26.9</v>
      </c>
      <c r="E113" s="6">
        <f>D113/D102*100</f>
        <v>0.9941974350445356</v>
      </c>
      <c r="F113" s="6">
        <f t="shared" si="15"/>
        <v>56.75105485232067</v>
      </c>
      <c r="G113" s="6">
        <f t="shared" si="17"/>
        <v>17.53585397653194</v>
      </c>
      <c r="H113" s="6">
        <f t="shared" si="16"/>
        <v>20.5</v>
      </c>
      <c r="I113" s="6">
        <f t="shared" si="14"/>
        <v>126.5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13.5+13.4</f>
        <v>26.9</v>
      </c>
      <c r="E114" s="1"/>
      <c r="F114" s="1">
        <f t="shared" si="15"/>
        <v>66.58415841584159</v>
      </c>
      <c r="G114" s="1">
        <f t="shared" si="17"/>
        <v>22.194719471947195</v>
      </c>
      <c r="H114" s="1">
        <f t="shared" si="16"/>
        <v>13.5</v>
      </c>
      <c r="I114" s="1">
        <f t="shared" si="14"/>
        <v>94.30000000000001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0.5987360017740326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8.626233507040693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0.0184795062275936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21.4+1.2+34.6+22.6+3.4+31.2+5.1+22.6+3</f>
        <v>145.10000000000002</v>
      </c>
      <c r="E126" s="21">
        <f>D126/D102*100</f>
        <v>5.3627527072476635</v>
      </c>
      <c r="F126" s="6">
        <f t="shared" si="15"/>
        <v>67.99437675726337</v>
      </c>
      <c r="G126" s="6">
        <f t="shared" si="17"/>
        <v>16.712739000230364</v>
      </c>
      <c r="H126" s="6">
        <f t="shared" si="16"/>
        <v>68.29999999999998</v>
      </c>
      <c r="I126" s="6">
        <f t="shared" si="14"/>
        <v>723.1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92.07443142660235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f>3.4+3</f>
        <v>6.4</v>
      </c>
      <c r="E128" s="1">
        <f>D128/D126*100</f>
        <v>4.410751206064782</v>
      </c>
      <c r="F128" s="1">
        <f>D128/B128*100</f>
        <v>48.85496183206107</v>
      </c>
      <c r="G128" s="1">
        <f>D128/C128*100</f>
        <v>23.357664233576646</v>
      </c>
      <c r="H128" s="1">
        <f t="shared" si="16"/>
        <v>6.699999999999999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77.39217208116199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7104.700000000001</v>
      </c>
      <c r="C133" s="88">
        <f>C41+C66+C69+C74+C76+C84+C98+C102+C96+C81+C94</f>
        <v>27282.4</v>
      </c>
      <c r="D133" s="63">
        <f>D41+D66+D69+D74+D76+D84+D98+D102+D96+D81+D94</f>
        <v>3912.2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176783.90000000002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124582.6</v>
      </c>
      <c r="E134" s="40">
        <v>100</v>
      </c>
      <c r="F134" s="3">
        <f>D134/B134*100</f>
        <v>70.47168888117073</v>
      </c>
      <c r="G134" s="3">
        <f aca="true" t="shared" si="18" ref="G134:G140">D134/C134*100</f>
        <v>19.85928227520329</v>
      </c>
      <c r="H134" s="3">
        <f aca="true" t="shared" si="19" ref="H134:H140">B134-D134</f>
        <v>52201.30000000002</v>
      </c>
      <c r="I134" s="3">
        <f aca="true" t="shared" si="20" ref="I134:I140">C134-D134</f>
        <v>502744.20000000007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89352.50000000003</v>
      </c>
      <c r="E135" s="6">
        <f>D135/D134*100</f>
        <v>71.72149240744696</v>
      </c>
      <c r="F135" s="6">
        <f aca="true" t="shared" si="21" ref="F135:F146">D135/B135*100</f>
        <v>78.82585839266797</v>
      </c>
      <c r="G135" s="6">
        <f t="shared" si="18"/>
        <v>20.412911839249</v>
      </c>
      <c r="H135" s="6">
        <f t="shared" si="19"/>
        <v>24001.799999999974</v>
      </c>
      <c r="I135" s="20">
        <f t="shared" si="20"/>
        <v>348372.8999999999</v>
      </c>
      <c r="K135" s="49"/>
      <c r="L135" s="50"/>
    </row>
    <row r="136" spans="1:12" ht="18.75">
      <c r="A136" s="25" t="s">
        <v>0</v>
      </c>
      <c r="B136" s="71">
        <f>B10+B21+B34+B53+B59+B89+B47+B128+B104+B107</f>
        <v>29188.9</v>
      </c>
      <c r="C136" s="71">
        <f>C10+C21+C34+C53+C59+C89+C47+C128+C104+C107</f>
        <v>64854.40000000001</v>
      </c>
      <c r="D136" s="71">
        <f>D10+D21+D34+D53+D59+D89+D47+D128+D104+D107</f>
        <v>9936.7</v>
      </c>
      <c r="E136" s="6">
        <f>D136/D134*100</f>
        <v>7.975993437285784</v>
      </c>
      <c r="F136" s="6">
        <f t="shared" si="21"/>
        <v>34.042735423397254</v>
      </c>
      <c r="G136" s="6">
        <f t="shared" si="18"/>
        <v>15.321551043568363</v>
      </c>
      <c r="H136" s="6">
        <f t="shared" si="19"/>
        <v>19252.2</v>
      </c>
      <c r="I136" s="20">
        <f t="shared" si="20"/>
        <v>54917.70000000001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4377.700000000002</v>
      </c>
      <c r="E137" s="6">
        <f>D137/D134*100</f>
        <v>3.5138935934873743</v>
      </c>
      <c r="F137" s="6">
        <f t="shared" si="21"/>
        <v>78.00605844618678</v>
      </c>
      <c r="G137" s="6">
        <f t="shared" si="18"/>
        <v>21.539665123327715</v>
      </c>
      <c r="H137" s="6">
        <f t="shared" si="19"/>
        <v>1234.2999999999975</v>
      </c>
      <c r="I137" s="20">
        <f t="shared" si="20"/>
        <v>15946.199999999997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1803.5</v>
      </c>
      <c r="C138" s="70">
        <f>C11+C22+C100+C60+C36+C90</f>
        <v>7143.8</v>
      </c>
      <c r="D138" s="70">
        <f>D11+D22+D100+D60+D36+D90</f>
        <v>1403.4</v>
      </c>
      <c r="E138" s="6">
        <f>D138/D134*100</f>
        <v>1.1264815471823513</v>
      </c>
      <c r="F138" s="6">
        <f t="shared" si="21"/>
        <v>77.81535902411977</v>
      </c>
      <c r="G138" s="6">
        <f t="shared" si="18"/>
        <v>19.6450068590946</v>
      </c>
      <c r="H138" s="6">
        <f t="shared" si="19"/>
        <v>400.0999999999999</v>
      </c>
      <c r="I138" s="20">
        <f t="shared" si="20"/>
        <v>5740.4</v>
      </c>
      <c r="K138" s="49"/>
      <c r="L138" s="106"/>
    </row>
    <row r="139" spans="1:12" ht="18.75">
      <c r="A139" s="25" t="s">
        <v>2</v>
      </c>
      <c r="B139" s="70">
        <f>B8+B19+B45+B51</f>
        <v>1760.7</v>
      </c>
      <c r="C139" s="70">
        <f>C8+C19+C45+C51</f>
        <v>7615.1</v>
      </c>
      <c r="D139" s="70">
        <f>D8+D19+D45+D51</f>
        <v>1120.5</v>
      </c>
      <c r="E139" s="6">
        <f>D139/D134*100</f>
        <v>0.899403287457478</v>
      </c>
      <c r="F139" s="6">
        <f t="shared" si="21"/>
        <v>63.63946157778157</v>
      </c>
      <c r="G139" s="6">
        <f t="shared" si="18"/>
        <v>14.714186287770351</v>
      </c>
      <c r="H139" s="6">
        <f t="shared" si="19"/>
        <v>640.2</v>
      </c>
      <c r="I139" s="20">
        <f t="shared" si="20"/>
        <v>6494.6</v>
      </c>
      <c r="K139" s="49"/>
      <c r="L139" s="50"/>
    </row>
    <row r="140" spans="1:12" ht="19.5" thickBot="1">
      <c r="A140" s="25" t="s">
        <v>35</v>
      </c>
      <c r="B140" s="70">
        <f>B134-B135-B136-B137-B138-B139</f>
        <v>25064.50000000002</v>
      </c>
      <c r="C140" s="70">
        <f>C134-C135-C136-C137-C138-C139</f>
        <v>89664.20000000007</v>
      </c>
      <c r="D140" s="70">
        <f>D134-D135-D136-D137-D138-D139</f>
        <v>18391.799999999974</v>
      </c>
      <c r="E140" s="6">
        <f>D140/D134*100</f>
        <v>14.762735727140045</v>
      </c>
      <c r="F140" s="6">
        <f t="shared" si="21"/>
        <v>73.37788505655394</v>
      </c>
      <c r="G140" s="46">
        <f t="shared" si="18"/>
        <v>20.51186538217032</v>
      </c>
      <c r="H140" s="6">
        <f t="shared" si="19"/>
        <v>6672.700000000044</v>
      </c>
      <c r="I140" s="6">
        <f t="shared" si="20"/>
        <v>71272.4000000001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</f>
        <v>1628.8000000000002</v>
      </c>
      <c r="E142" s="16"/>
      <c r="F142" s="6">
        <f t="shared" si="21"/>
        <v>86.63829787234043</v>
      </c>
      <c r="G142" s="6">
        <f aca="true" t="shared" si="22" ref="G142:G151">D142/C142*100</f>
        <v>85.27748691099477</v>
      </c>
      <c r="H142" s="6">
        <f>B142-D142</f>
        <v>251.19999999999982</v>
      </c>
      <c r="I142" s="6">
        <f aca="true" t="shared" si="23" ref="I142:I151">C142-D142</f>
        <v>281.1999999999998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>
        <f>6096.5+112.1+30.9+1603.7</f>
        <v>7843.2</v>
      </c>
      <c r="E144" s="6"/>
      <c r="F144" s="6">
        <f t="shared" si="21"/>
        <v>61.75018698578908</v>
      </c>
      <c r="G144" s="6">
        <f t="shared" si="22"/>
        <v>26.35244786259311</v>
      </c>
      <c r="H144" s="6">
        <f t="shared" si="24"/>
        <v>4858.3</v>
      </c>
      <c r="I144" s="6">
        <f t="shared" si="23"/>
        <v>21919.5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1079.6+99+23+18.9</f>
        <v>1220.5</v>
      </c>
      <c r="E146" s="21"/>
      <c r="F146" s="6">
        <f t="shared" si="21"/>
        <v>48.37686789012644</v>
      </c>
      <c r="G146" s="6">
        <f t="shared" si="22"/>
        <v>13.947455632120858</v>
      </c>
      <c r="H146" s="6">
        <f t="shared" si="24"/>
        <v>1302.4</v>
      </c>
      <c r="I146" s="6">
        <f t="shared" si="23"/>
        <v>7530.200000000001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194671.40000000002</v>
      </c>
      <c r="C151" s="94">
        <f>C134+C142+C146+C147+C143+C150+C149+C144+C148+C145</f>
        <v>671689.7999999999</v>
      </c>
      <c r="D151" s="94">
        <f>D134+D142+D146+D147+D143+D150+D149+D144+D148+D145</f>
        <v>135275.1</v>
      </c>
      <c r="E151" s="27"/>
      <c r="F151" s="3">
        <f>D151/B151*100</f>
        <v>69.48894393321258</v>
      </c>
      <c r="G151" s="3">
        <f t="shared" si="22"/>
        <v>20.139519760460857</v>
      </c>
      <c r="H151" s="3">
        <f>B151-D151</f>
        <v>59396.30000000002</v>
      </c>
      <c r="I151" s="3">
        <f t="shared" si="23"/>
        <v>536414.7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124582.6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124582.6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2014-03-25T06:36:26Z</dcterms:modified>
  <cp:category/>
  <cp:version/>
  <cp:contentType/>
  <cp:contentStatus/>
</cp:coreProperties>
</file>